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8195" windowHeight="6465"/>
  </bookViews>
  <sheets>
    <sheet name="Summary" sheetId="1" r:id="rId1"/>
    <sheet name="WAE_15A" sheetId="2" r:id="rId2"/>
    <sheet name="KOKANEE_CROWNLOT" sheetId="3" r:id="rId3"/>
    <sheet name="SMALLWOOD" sheetId="4" r:id="rId4"/>
  </sheets>
  <calcPr calcId="145621"/>
</workbook>
</file>

<file path=xl/calcChain.xml><?xml version="1.0" encoding="utf-8"?>
<calcChain xmlns="http://schemas.openxmlformats.org/spreadsheetml/2006/main">
  <c r="J22" i="1" l="1"/>
  <c r="I22" i="1"/>
  <c r="C22" i="1"/>
  <c r="E22" i="1"/>
  <c r="G22" i="1"/>
  <c r="T5" i="4"/>
  <c r="T6" i="4"/>
  <c r="T7" i="4"/>
  <c r="T5" i="3"/>
  <c r="T5" i="2"/>
  <c r="H6" i="1"/>
  <c r="G6" i="1"/>
  <c r="F6" i="1"/>
  <c r="E6" i="1"/>
  <c r="D6" i="1"/>
  <c r="C6" i="1"/>
  <c r="B6" i="1"/>
  <c r="I21" i="1"/>
  <c r="I20" i="1"/>
  <c r="I19" i="1"/>
  <c r="I18" i="1"/>
  <c r="T4" i="4"/>
  <c r="T7" i="3"/>
  <c r="T6" i="3"/>
  <c r="T4" i="3"/>
  <c r="T6" i="2"/>
  <c r="T4" i="2"/>
  <c r="S13" i="3"/>
  <c r="S7" i="3"/>
  <c r="P7" i="3"/>
  <c r="G7" i="3"/>
  <c r="S6" i="3"/>
  <c r="P6" i="3"/>
  <c r="G6" i="3"/>
  <c r="M5" i="3"/>
  <c r="M8" i="3" s="1"/>
  <c r="J5" i="3"/>
  <c r="J8" i="3" s="1"/>
  <c r="G5" i="3"/>
  <c r="G4" i="3"/>
  <c r="S13" i="4"/>
  <c r="S6" i="4"/>
  <c r="P6" i="4"/>
  <c r="P8" i="4" s="1"/>
  <c r="G6" i="4"/>
  <c r="S7" i="4"/>
  <c r="P7" i="4"/>
  <c r="G7" i="4"/>
  <c r="M5" i="4"/>
  <c r="M8" i="4" s="1"/>
  <c r="J5" i="4"/>
  <c r="J8" i="4" s="1"/>
  <c r="G5" i="4"/>
  <c r="G4" i="4"/>
  <c r="S5" i="2"/>
  <c r="P5" i="2"/>
  <c r="M7" i="2"/>
  <c r="S6" i="2"/>
  <c r="P6" i="2"/>
  <c r="G6" i="2"/>
  <c r="M5" i="2"/>
  <c r="J5" i="2"/>
  <c r="J7" i="2" s="1"/>
  <c r="G5" i="2"/>
  <c r="G7" i="2" s="1"/>
  <c r="G4" i="2"/>
  <c r="S8" i="3" l="1"/>
  <c r="P8" i="3"/>
  <c r="G8" i="3"/>
  <c r="S8" i="4"/>
  <c r="G8" i="4"/>
  <c r="P7" i="2"/>
  <c r="T7" i="2" s="1"/>
  <c r="S7" i="2"/>
  <c r="T8" i="3" l="1"/>
  <c r="T8" i="4"/>
</calcChain>
</file>

<file path=xl/sharedStrings.xml><?xml version="1.0" encoding="utf-8"?>
<sst xmlns="http://schemas.openxmlformats.org/spreadsheetml/2006/main" count="144" uniqueCount="41">
  <si>
    <t>WAE-15A</t>
  </si>
  <si>
    <t>Block</t>
  </si>
  <si>
    <t>Planning</t>
  </si>
  <si>
    <t>18/19</t>
  </si>
  <si>
    <t>meetings/consultation</t>
  </si>
  <si>
    <t>19/20</t>
  </si>
  <si>
    <t>Assessments</t>
  </si>
  <si>
    <t>Cost</t>
  </si>
  <si>
    <t>Area</t>
  </si>
  <si>
    <t>Prescription</t>
  </si>
  <si>
    <t>20/21</t>
  </si>
  <si>
    <t>Total</t>
  </si>
  <si>
    <t>Year</t>
  </si>
  <si>
    <t>Activity</t>
  </si>
  <si>
    <t xml:space="preserve">Treatment </t>
  </si>
  <si>
    <t>Supervision</t>
  </si>
  <si>
    <t>21/22</t>
  </si>
  <si>
    <t>TOTAL</t>
  </si>
  <si>
    <t>mechanical treatment of piling, burning, or chipping, and prunning, and fethering of reserves if necessary.</t>
  </si>
  <si>
    <t>Cost *</t>
  </si>
  <si>
    <t>Treatment **</t>
  </si>
  <si>
    <t>* Cost could vary from 1200-2500 depending of best method assess for the site</t>
  </si>
  <si>
    <t>**Treatment is describe as :</t>
  </si>
  <si>
    <t xml:space="preserve">Area </t>
  </si>
  <si>
    <t>Mechanical treatment of piling, burning, or chipping,  and fethering of reserves if necessary.</t>
  </si>
  <si>
    <t>Hand treatment of piling, pruning,  and burning.- feathering of reserve.</t>
  </si>
  <si>
    <t>* Cost of treatment could vary from 1200-2500 depending of best method assessed for the site</t>
  </si>
  <si>
    <t>** *AREA are estimate and will most likely be less after some field verification and assessments.</t>
  </si>
  <si>
    <t>**Treatments are describe as :</t>
  </si>
  <si>
    <t>KOKANEE Crown_LOT</t>
  </si>
  <si>
    <t>SMA-16A (8ha)</t>
  </si>
  <si>
    <t>SMA-017A(56 ha)</t>
  </si>
  <si>
    <t>SMA-15-55(21 ha)</t>
  </si>
  <si>
    <t>Smallwood total 85 ha</t>
  </si>
  <si>
    <t>Smallwood All</t>
  </si>
  <si>
    <t>Supervison</t>
  </si>
  <si>
    <t>KOKANEE- CROWNLOT</t>
  </si>
  <si>
    <t>SMALLWOOD</t>
  </si>
  <si>
    <t>YEAR</t>
  </si>
  <si>
    <t>AREA</t>
  </si>
  <si>
    <t>KOKANEE crown_lot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</si>
</sst>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1" fontId="0" fillId="0" borderId="0" xfId="0" applyNumberFormat="1"/>
    <xf numFmtId="0" fontId="0" fillId="2" borderId="29" xfId="0" applyFill="1" applyBorder="1"/>
    <xf numFmtId="0" fontId="0" fillId="0" borderId="31" xfId="0" applyBorder="1"/>
    <xf numFmtId="0" fontId="0" fillId="0" borderId="0" xfId="0" applyBorder="1"/>
    <xf numFmtId="1" fontId="0" fillId="0" borderId="0" xfId="0" applyNumberFormat="1" applyBorder="1"/>
    <xf numFmtId="0" fontId="0" fillId="0" borderId="32" xfId="0" applyBorder="1"/>
    <xf numFmtId="0" fontId="0" fillId="0" borderId="33" xfId="0" applyBorder="1"/>
    <xf numFmtId="0" fontId="0" fillId="2" borderId="1" xfId="0" applyFill="1" applyBorder="1"/>
    <xf numFmtId="0" fontId="0" fillId="0" borderId="15" xfId="0" applyBorder="1"/>
    <xf numFmtId="0" fontId="0" fillId="2" borderId="0" xfId="0" applyFill="1" applyBorder="1"/>
    <xf numFmtId="0" fontId="0" fillId="0" borderId="21" xfId="0" applyBorder="1" applyAlignment="1"/>
    <xf numFmtId="0" fontId="0" fillId="0" borderId="30" xfId="0" applyBorder="1" applyAlignment="1"/>
    <xf numFmtId="0" fontId="0" fillId="2" borderId="29" xfId="0" applyFill="1" applyBorder="1" applyAlignment="1"/>
    <xf numFmtId="0" fontId="0" fillId="2" borderId="31" xfId="0" applyFill="1" applyBorder="1"/>
    <xf numFmtId="0" fontId="0" fillId="2" borderId="2" xfId="0" applyFill="1" applyBorder="1" applyAlignment="1"/>
    <xf numFmtId="0" fontId="0" fillId="0" borderId="34" xfId="0" applyBorder="1" applyAlignment="1"/>
    <xf numFmtId="0" fontId="0" fillId="0" borderId="3" xfId="0" applyBorder="1" applyAlignment="1"/>
    <xf numFmtId="0" fontId="0" fillId="0" borderId="4" xfId="0" applyBorder="1"/>
    <xf numFmtId="0" fontId="0" fillId="2" borderId="5" xfId="0" applyFill="1" applyBorder="1"/>
    <xf numFmtId="0" fontId="0" fillId="2" borderId="35" xfId="0" applyFill="1" applyBorder="1"/>
    <xf numFmtId="0" fontId="0" fillId="2" borderId="6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36" xfId="0" applyFill="1" applyBorder="1"/>
    <xf numFmtId="0" fontId="0" fillId="0" borderId="26" xfId="0" applyBorder="1"/>
    <xf numFmtId="0" fontId="0" fillId="0" borderId="27" xfId="0" applyBorder="1"/>
    <xf numFmtId="0" fontId="0" fillId="2" borderId="2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35" xfId="0" applyFill="1" applyBorder="1" applyAlignment="1">
      <alignment wrapText="1"/>
    </xf>
    <xf numFmtId="9" fontId="0" fillId="0" borderId="4" xfId="0" applyNumberFormat="1" applyBorder="1"/>
    <xf numFmtId="1" fontId="0" fillId="0" borderId="4" xfId="0" applyNumberFormat="1" applyBorder="1"/>
    <xf numFmtId="0" fontId="0" fillId="2" borderId="37" xfId="0" applyFill="1" applyBorder="1"/>
    <xf numFmtId="0" fontId="0" fillId="2" borderId="34" xfId="0" applyFill="1" applyBorder="1" applyAlignment="1"/>
    <xf numFmtId="0" fontId="0" fillId="2" borderId="38" xfId="0" applyFill="1" applyBorder="1"/>
    <xf numFmtId="0" fontId="0" fillId="0" borderId="12" xfId="0" applyBorder="1"/>
    <xf numFmtId="0" fontId="0" fillId="0" borderId="1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2" borderId="39" xfId="0" applyFill="1" applyBorder="1"/>
    <xf numFmtId="0" fontId="0" fillId="0" borderId="40" xfId="0" applyBorder="1"/>
    <xf numFmtId="0" fontId="0" fillId="0" borderId="0" xfId="0" applyFill="1" applyBorder="1"/>
    <xf numFmtId="0" fontId="0" fillId="0" borderId="41" xfId="0" applyBorder="1"/>
    <xf numFmtId="0" fontId="0" fillId="0" borderId="43" xfId="0" applyBorder="1"/>
    <xf numFmtId="0" fontId="0" fillId="0" borderId="16" xfId="0" applyBorder="1"/>
    <xf numFmtId="0" fontId="0" fillId="2" borderId="3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6" xfId="0" applyFill="1" applyBorder="1"/>
    <xf numFmtId="0" fontId="0" fillId="2" borderId="3" xfId="0" applyFill="1" applyBorder="1" applyAlignment="1"/>
    <xf numFmtId="0" fontId="0" fillId="0" borderId="28" xfId="0" applyBorder="1"/>
    <xf numFmtId="0" fontId="0" fillId="0" borderId="44" xfId="0" applyBorder="1"/>
    <xf numFmtId="0" fontId="0" fillId="2" borderId="45" xfId="0" applyFill="1" applyBorder="1"/>
    <xf numFmtId="0" fontId="0" fillId="2" borderId="46" xfId="0" applyFill="1" applyBorder="1"/>
    <xf numFmtId="0" fontId="0" fillId="2" borderId="47" xfId="0" applyFill="1" applyBorder="1"/>
    <xf numFmtId="0" fontId="0" fillId="0" borderId="35" xfId="0" applyBorder="1"/>
    <xf numFmtId="0" fontId="0" fillId="0" borderId="6" xfId="0" applyBorder="1"/>
    <xf numFmtId="0" fontId="0" fillId="0" borderId="21" xfId="0" applyBorder="1"/>
    <xf numFmtId="9" fontId="0" fillId="0" borderId="43" xfId="0" applyNumberFormat="1" applyBorder="1"/>
    <xf numFmtId="1" fontId="0" fillId="0" borderId="43" xfId="0" applyNumberFormat="1" applyBorder="1"/>
    <xf numFmtId="9" fontId="0" fillId="0" borderId="28" xfId="0" applyNumberFormat="1" applyBorder="1"/>
    <xf numFmtId="0" fontId="0" fillId="0" borderId="0" xfId="0" applyAlignment="1">
      <alignment horizontal="left"/>
    </xf>
    <xf numFmtId="9" fontId="0" fillId="0" borderId="49" xfId="0" applyNumberFormat="1" applyBorder="1"/>
    <xf numFmtId="1" fontId="0" fillId="0" borderId="49" xfId="0" applyNumberFormat="1" applyBorder="1"/>
    <xf numFmtId="0" fontId="0" fillId="0" borderId="1" xfId="0" applyFill="1" applyBorder="1"/>
    <xf numFmtId="0" fontId="0" fillId="2" borderId="15" xfId="0" applyFill="1" applyBorder="1"/>
    <xf numFmtId="0" fontId="0" fillId="0" borderId="29" xfId="0" applyBorder="1"/>
    <xf numFmtId="0" fontId="0" fillId="0" borderId="21" xfId="0" applyFill="1" applyBorder="1"/>
    <xf numFmtId="0" fontId="2" fillId="0" borderId="29" xfId="0" applyFont="1" applyBorder="1"/>
    <xf numFmtId="0" fontId="2" fillId="0" borderId="21" xfId="0" applyFont="1" applyBorder="1" applyAlignment="1">
      <alignment horizontal="center"/>
    </xf>
    <xf numFmtId="0" fontId="2" fillId="0" borderId="2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0" fillId="0" borderId="50" xfId="0" applyBorder="1"/>
    <xf numFmtId="9" fontId="0" fillId="0" borderId="34" xfId="0" applyNumberFormat="1" applyBorder="1"/>
    <xf numFmtId="164" fontId="0" fillId="0" borderId="0" xfId="0" applyNumberFormat="1"/>
    <xf numFmtId="165" fontId="0" fillId="0" borderId="12" xfId="0" applyNumberFormat="1" applyBorder="1"/>
    <xf numFmtId="165" fontId="0" fillId="0" borderId="48" xfId="0" applyNumberFormat="1" applyBorder="1"/>
    <xf numFmtId="165" fontId="0" fillId="0" borderId="47" xfId="0" applyNumberFormat="1" applyBorder="1"/>
    <xf numFmtId="165" fontId="0" fillId="0" borderId="30" xfId="0" applyNumberFormat="1" applyBorder="1"/>
    <xf numFmtId="164" fontId="0" fillId="0" borderId="8" xfId="0" applyNumberFormat="1" applyBorder="1"/>
    <xf numFmtId="164" fontId="0" fillId="0" borderId="42" xfId="0" applyNumberFormat="1" applyBorder="1"/>
    <xf numFmtId="164" fontId="0" fillId="0" borderId="30" xfId="0" applyNumberFormat="1" applyBorder="1"/>
    <xf numFmtId="164" fontId="0" fillId="0" borderId="11" xfId="0" applyNumberFormat="1" applyBorder="1"/>
    <xf numFmtId="4" fontId="0" fillId="0" borderId="12" xfId="0" applyNumberFormat="1" applyBorder="1"/>
    <xf numFmtId="4" fontId="0" fillId="0" borderId="14" xfId="0" applyNumberFormat="1" applyBorder="1"/>
    <xf numFmtId="4" fontId="0" fillId="0" borderId="13" xfId="0" applyNumberFormat="1" applyBorder="1"/>
    <xf numFmtId="4" fontId="0" fillId="0" borderId="48" xfId="0" applyNumberFormat="1" applyBorder="1"/>
    <xf numFmtId="4" fontId="0" fillId="0" borderId="21" xfId="0" applyNumberFormat="1" applyBorder="1"/>
    <xf numFmtId="4" fontId="0" fillId="0" borderId="1" xfId="0" applyNumberFormat="1" applyBorder="1"/>
    <xf numFmtId="165" fontId="0" fillId="0" borderId="11" xfId="0" applyNumberFormat="1" applyBorder="1"/>
    <xf numFmtId="165" fontId="2" fillId="0" borderId="30" xfId="0" applyNumberFormat="1" applyFont="1" applyBorder="1"/>
    <xf numFmtId="164" fontId="2" fillId="0" borderId="30" xfId="0" applyNumberFormat="1" applyFont="1" applyBorder="1"/>
    <xf numFmtId="164" fontId="0" fillId="0" borderId="13" xfId="0" applyNumberFormat="1" applyBorder="1"/>
    <xf numFmtId="165" fontId="0" fillId="0" borderId="14" xfId="0" applyNumberFormat="1" applyBorder="1"/>
    <xf numFmtId="165" fontId="2" fillId="0" borderId="1" xfId="0" applyNumberFormat="1" applyFont="1" applyBorder="1"/>
    <xf numFmtId="0" fontId="0" fillId="0" borderId="32" xfId="0" applyBorder="1" applyAlignment="1"/>
    <xf numFmtId="0" fontId="4" fillId="0" borderId="31" xfId="0" applyFont="1" applyBorder="1"/>
    <xf numFmtId="0" fontId="0" fillId="2" borderId="40" xfId="0" applyFill="1" applyBorder="1"/>
    <xf numFmtId="0" fontId="5" fillId="2" borderId="1" xfId="0" applyFont="1" applyFill="1" applyBorder="1"/>
    <xf numFmtId="0" fontId="5" fillId="0" borderId="0" xfId="0" applyFont="1"/>
    <xf numFmtId="0" fontId="3" fillId="0" borderId="0" xfId="0" applyFont="1"/>
    <xf numFmtId="0" fontId="5" fillId="2" borderId="5" xfId="0" applyFont="1" applyFill="1" applyBorder="1" applyAlignment="1"/>
    <xf numFmtId="0" fontId="5" fillId="2" borderId="35" xfId="0" applyFont="1" applyFill="1" applyBorder="1" applyAlignment="1">
      <alignment wrapText="1"/>
    </xf>
    <xf numFmtId="0" fontId="5" fillId="2" borderId="35" xfId="0" applyFont="1" applyFill="1" applyBorder="1" applyAlignment="1"/>
    <xf numFmtId="0" fontId="5" fillId="2" borderId="6" xfId="0" applyFont="1" applyFill="1" applyBorder="1"/>
    <xf numFmtId="0" fontId="5" fillId="2" borderId="35" xfId="0" applyFont="1" applyFill="1" applyBorder="1" applyAlignment="1">
      <alignment horizontal="right"/>
    </xf>
    <xf numFmtId="0" fontId="3" fillId="0" borderId="14" xfId="0" applyFont="1" applyBorder="1"/>
    <xf numFmtId="0" fontId="3" fillId="0" borderId="1" xfId="0" applyFont="1" applyBorder="1"/>
    <xf numFmtId="0" fontId="5" fillId="2" borderId="1" xfId="0" applyFont="1" applyFill="1" applyBorder="1" applyAlignment="1">
      <alignment horizontal="center"/>
    </xf>
    <xf numFmtId="4" fontId="0" fillId="0" borderId="4" xfId="0" applyNumberFormat="1" applyBorder="1"/>
    <xf numFmtId="0" fontId="0" fillId="0" borderId="7" xfId="0" applyBorder="1" applyAlignment="1">
      <alignment horizontal="right"/>
    </xf>
    <xf numFmtId="0" fontId="0" fillId="2" borderId="35" xfId="0" applyFill="1" applyBorder="1" applyAlignment="1">
      <alignment horizontal="center"/>
    </xf>
    <xf numFmtId="0" fontId="0" fillId="0" borderId="17" xfId="0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0" fontId="0" fillId="2" borderId="13" xfId="0" applyFill="1" applyBorder="1"/>
    <xf numFmtId="0" fontId="0" fillId="0" borderId="41" xfId="0" applyBorder="1" applyAlignment="1">
      <alignment horizontal="right"/>
    </xf>
    <xf numFmtId="0" fontId="1" fillId="0" borderId="22" xfId="0" applyFont="1" applyBorder="1" applyAlignment="1">
      <alignment horizontal="right"/>
    </xf>
    <xf numFmtId="164" fontId="0" fillId="0" borderId="18" xfId="0" applyNumberFormat="1" applyBorder="1"/>
    <xf numFmtId="164" fontId="0" fillId="0" borderId="18" xfId="0" applyNumberFormat="1" applyBorder="1" applyAlignment="1">
      <alignment horizontal="center"/>
    </xf>
    <xf numFmtId="164" fontId="0" fillId="0" borderId="19" xfId="0" applyNumberFormat="1" applyBorder="1"/>
    <xf numFmtId="164" fontId="0" fillId="0" borderId="40" xfId="0" applyNumberFormat="1" applyBorder="1"/>
    <xf numFmtId="164" fontId="0" fillId="0" borderId="4" xfId="0" applyNumberFormat="1" applyBorder="1"/>
    <xf numFmtId="164" fontId="0" fillId="0" borderId="4" xfId="0" applyNumberFormat="1" applyBorder="1" applyAlignment="1">
      <alignment horizontal="center"/>
    </xf>
    <xf numFmtId="164" fontId="0" fillId="0" borderId="12" xfId="0" applyNumberFormat="1" applyBorder="1"/>
    <xf numFmtId="164" fontId="0" fillId="0" borderId="43" xfId="0" applyNumberFormat="1" applyFill="1" applyBorder="1"/>
    <xf numFmtId="164" fontId="0" fillId="0" borderId="43" xfId="0" applyNumberFormat="1" applyBorder="1" applyAlignment="1">
      <alignment horizontal="center"/>
    </xf>
    <xf numFmtId="164" fontId="0" fillId="0" borderId="48" xfId="0" applyNumberFormat="1" applyBorder="1"/>
    <xf numFmtId="164" fontId="0" fillId="0" borderId="51" xfId="0" applyNumberFormat="1" applyBorder="1"/>
    <xf numFmtId="164" fontId="1" fillId="0" borderId="23" xfId="0" applyNumberFormat="1" applyFont="1" applyBorder="1" applyAlignment="1">
      <alignment horizontal="center"/>
    </xf>
    <xf numFmtId="164" fontId="1" fillId="0" borderId="1" xfId="0" applyNumberFormat="1" applyFont="1" applyBorder="1"/>
    <xf numFmtId="0" fontId="3" fillId="0" borderId="51" xfId="0" applyFont="1" applyBorder="1"/>
    <xf numFmtId="0" fontId="3" fillId="0" borderId="37" xfId="0" applyFont="1" applyBorder="1" applyAlignment="1"/>
    <xf numFmtId="164" fontId="3" fillId="0" borderId="7" xfId="0" applyNumberFormat="1" applyFont="1" applyBorder="1" applyAlignment="1"/>
    <xf numFmtId="164" fontId="3" fillId="0" borderId="4" xfId="0" applyNumberFormat="1" applyFont="1" applyBorder="1" applyAlignment="1"/>
    <xf numFmtId="164" fontId="3" fillId="0" borderId="8" xfId="0" applyNumberFormat="1" applyFont="1" applyBorder="1" applyAlignment="1"/>
    <xf numFmtId="0" fontId="2" fillId="0" borderId="1" xfId="0" applyFont="1" applyBorder="1" applyAlignment="1"/>
    <xf numFmtId="164" fontId="2" fillId="0" borderId="7" xfId="0" applyNumberFormat="1" applyFont="1" applyBorder="1" applyAlignment="1"/>
    <xf numFmtId="164" fontId="2" fillId="0" borderId="4" xfId="0" applyNumberFormat="1" applyFont="1" applyBorder="1" applyAlignment="1"/>
    <xf numFmtId="164" fontId="2" fillId="0" borderId="8" xfId="0" applyNumberFormat="1" applyFont="1" applyBorder="1" applyAlignment="1"/>
    <xf numFmtId="0" fontId="3" fillId="0" borderId="51" xfId="0" applyFont="1" applyBorder="1" applyAlignment="1"/>
    <xf numFmtId="164" fontId="3" fillId="0" borderId="41" xfId="0" applyNumberFormat="1" applyFont="1" applyBorder="1" applyAlignment="1"/>
    <xf numFmtId="164" fontId="3" fillId="0" borderId="43" xfId="0" applyNumberFormat="1" applyFont="1" applyBorder="1" applyAlignment="1"/>
    <xf numFmtId="164" fontId="3" fillId="0" borderId="42" xfId="0" applyNumberFormat="1" applyFont="1" applyBorder="1" applyAlignment="1"/>
    <xf numFmtId="0" fontId="2" fillId="0" borderId="22" xfId="0" applyFont="1" applyFill="1" applyBorder="1"/>
    <xf numFmtId="0" fontId="1" fillId="0" borderId="23" xfId="0" applyFont="1" applyBorder="1" applyAlignment="1"/>
    <xf numFmtId="164" fontId="1" fillId="0" borderId="23" xfId="0" applyNumberFormat="1" applyFont="1" applyBorder="1" applyAlignment="1"/>
    <xf numFmtId="164" fontId="1" fillId="0" borderId="25" xfId="0" applyNumberFormat="1" applyFont="1" applyBorder="1" applyAlignment="1"/>
    <xf numFmtId="0" fontId="0" fillId="2" borderId="5" xfId="0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164" fontId="0" fillId="0" borderId="20" xfId="0" applyNumberFormat="1" applyBorder="1"/>
    <xf numFmtId="164" fontId="1" fillId="0" borderId="2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I19" sqref="I19"/>
    </sheetView>
  </sheetViews>
  <sheetFormatPr defaultRowHeight="15" x14ac:dyDescent="0.25"/>
  <cols>
    <col min="1" max="1" width="21.85546875" customWidth="1"/>
    <col min="2" max="2" width="11.7109375" customWidth="1"/>
    <col min="3" max="3" width="17" style="1" customWidth="1"/>
    <col min="4" max="4" width="23.7109375" customWidth="1"/>
    <col min="5" max="5" width="24.5703125" customWidth="1"/>
    <col min="6" max="6" width="20.85546875" customWidth="1"/>
    <col min="7" max="7" width="17.28515625" customWidth="1"/>
    <col min="8" max="8" width="12.42578125" bestFit="1" customWidth="1"/>
    <col min="9" max="9" width="21.7109375" customWidth="1"/>
    <col min="10" max="10" width="11.140625" bestFit="1" customWidth="1"/>
  </cols>
  <sheetData>
    <row r="1" spans="1:9" ht="15.75" thickBot="1" x14ac:dyDescent="0.3"/>
    <row r="2" spans="1:9" s="106" customFormat="1" ht="21.75" customHeight="1" thickBot="1" x14ac:dyDescent="0.4">
      <c r="A2" s="105" t="s">
        <v>1</v>
      </c>
      <c r="B2" s="115" t="s">
        <v>23</v>
      </c>
      <c r="C2" s="108" t="s">
        <v>2</v>
      </c>
      <c r="D2" s="112" t="s">
        <v>6</v>
      </c>
      <c r="E2" s="109" t="s">
        <v>9</v>
      </c>
      <c r="F2" s="110" t="s">
        <v>20</v>
      </c>
      <c r="G2" s="110" t="s">
        <v>35</v>
      </c>
      <c r="H2" s="111" t="s">
        <v>11</v>
      </c>
    </row>
    <row r="3" spans="1:9" s="107" customFormat="1" ht="16.5" thickBot="1" x14ac:dyDescent="0.3">
      <c r="A3" s="113" t="s">
        <v>0</v>
      </c>
      <c r="B3" s="140">
        <v>41</v>
      </c>
      <c r="C3" s="141">
        <v>4100</v>
      </c>
      <c r="D3" s="142">
        <v>1681</v>
      </c>
      <c r="E3" s="142">
        <v>4100</v>
      </c>
      <c r="F3" s="142">
        <v>102500</v>
      </c>
      <c r="G3" s="142">
        <v>8200</v>
      </c>
      <c r="H3" s="143">
        <v>120581</v>
      </c>
    </row>
    <row r="4" spans="1:9" s="107" customFormat="1" ht="16.5" thickBot="1" x14ac:dyDescent="0.3">
      <c r="A4" s="114" t="s">
        <v>29</v>
      </c>
      <c r="B4" s="144">
        <v>80</v>
      </c>
      <c r="C4" s="145">
        <v>6400</v>
      </c>
      <c r="D4" s="146">
        <v>6400</v>
      </c>
      <c r="E4" s="146">
        <v>800</v>
      </c>
      <c r="F4" s="146">
        <v>200000</v>
      </c>
      <c r="G4" s="146">
        <v>16000</v>
      </c>
      <c r="H4" s="147">
        <v>236800</v>
      </c>
    </row>
    <row r="5" spans="1:9" s="107" customFormat="1" ht="21" customHeight="1" thickBot="1" x14ac:dyDescent="0.3">
      <c r="A5" s="139" t="s">
        <v>34</v>
      </c>
      <c r="B5" s="148">
        <v>85</v>
      </c>
      <c r="C5" s="149">
        <v>6800</v>
      </c>
      <c r="D5" s="150">
        <v>7225</v>
      </c>
      <c r="E5" s="150">
        <v>8500</v>
      </c>
      <c r="F5" s="150">
        <v>212500</v>
      </c>
      <c r="G5" s="150">
        <v>15000</v>
      </c>
      <c r="H5" s="151">
        <v>250025</v>
      </c>
    </row>
    <row r="6" spans="1:9" ht="16.5" thickBot="1" x14ac:dyDescent="0.3">
      <c r="A6" s="152" t="s">
        <v>17</v>
      </c>
      <c r="B6" s="153">
        <f>SUM(B3:B5)</f>
        <v>206</v>
      </c>
      <c r="C6" s="154">
        <f t="shared" ref="C6:H6" si="0">SUM(C3:C5)</f>
        <v>17300</v>
      </c>
      <c r="D6" s="154">
        <f t="shared" si="0"/>
        <v>15306</v>
      </c>
      <c r="E6" s="154">
        <f t="shared" si="0"/>
        <v>13400</v>
      </c>
      <c r="F6" s="154">
        <f t="shared" si="0"/>
        <v>515000</v>
      </c>
      <c r="G6" s="154">
        <f t="shared" si="0"/>
        <v>39200</v>
      </c>
      <c r="H6" s="155">
        <f t="shared" si="0"/>
        <v>607406</v>
      </c>
    </row>
    <row r="15" spans="1:9" ht="15.75" thickBot="1" x14ac:dyDescent="0.3"/>
    <row r="16" spans="1:9" ht="16.5" thickBot="1" x14ac:dyDescent="0.3">
      <c r="B16" s="156" t="s">
        <v>38</v>
      </c>
      <c r="C16" s="157" t="s">
        <v>0</v>
      </c>
      <c r="D16" s="157" t="s">
        <v>39</v>
      </c>
      <c r="E16" s="118" t="s">
        <v>36</v>
      </c>
      <c r="F16" s="159"/>
      <c r="G16" s="158" t="s">
        <v>37</v>
      </c>
      <c r="H16" s="52"/>
      <c r="I16" s="52" t="s">
        <v>17</v>
      </c>
    </row>
    <row r="17" spans="2:10" ht="15.75" thickBot="1" x14ac:dyDescent="0.3">
      <c r="B17" s="120"/>
      <c r="C17" s="121"/>
      <c r="D17" s="121"/>
      <c r="E17" s="122"/>
      <c r="F17" s="160"/>
      <c r="G17" s="123"/>
      <c r="H17" s="15"/>
      <c r="I17" s="46"/>
    </row>
    <row r="18" spans="2:10" x14ac:dyDescent="0.25">
      <c r="B18" s="119" t="s">
        <v>3</v>
      </c>
      <c r="C18" s="126">
        <v>820.00000000000011</v>
      </c>
      <c r="D18" s="126"/>
      <c r="E18" s="127">
        <v>800</v>
      </c>
      <c r="F18" s="161"/>
      <c r="G18" s="128">
        <v>850</v>
      </c>
      <c r="H18" s="163"/>
      <c r="I18" s="129">
        <f>C18+E18+G18</f>
        <v>2470</v>
      </c>
    </row>
    <row r="19" spans="2:10" x14ac:dyDescent="0.25">
      <c r="B19" s="117" t="s">
        <v>5</v>
      </c>
      <c r="C19" s="130">
        <v>62651</v>
      </c>
      <c r="D19" s="116">
        <v>20</v>
      </c>
      <c r="E19" s="131">
        <v>19200</v>
      </c>
      <c r="F19" s="116">
        <v>0</v>
      </c>
      <c r="G19" s="132">
        <v>20825</v>
      </c>
      <c r="H19" s="116">
        <v>0</v>
      </c>
      <c r="I19" s="129">
        <f>C19+E19+G19</f>
        <v>102676</v>
      </c>
    </row>
    <row r="20" spans="2:10" x14ac:dyDescent="0.25">
      <c r="B20" s="117" t="s">
        <v>10</v>
      </c>
      <c r="C20" s="130">
        <v>57110</v>
      </c>
      <c r="D20" s="116">
        <v>21</v>
      </c>
      <c r="E20" s="131">
        <v>108400</v>
      </c>
      <c r="F20" s="116">
        <v>40</v>
      </c>
      <c r="G20" s="132">
        <v>108425</v>
      </c>
      <c r="H20" s="116">
        <v>45</v>
      </c>
      <c r="I20" s="129">
        <f>C20+E20+G20</f>
        <v>273935</v>
      </c>
    </row>
    <row r="21" spans="2:10" ht="15.75" thickBot="1" x14ac:dyDescent="0.3">
      <c r="B21" s="124" t="s">
        <v>16</v>
      </c>
      <c r="C21" s="133">
        <v>0</v>
      </c>
      <c r="D21" s="133"/>
      <c r="E21" s="134">
        <v>108400</v>
      </c>
      <c r="F21" s="116">
        <v>40</v>
      </c>
      <c r="G21" s="135">
        <v>121925</v>
      </c>
      <c r="H21" s="116">
        <v>40</v>
      </c>
      <c r="I21" s="136">
        <f>C21+E21+G21</f>
        <v>230325</v>
      </c>
    </row>
    <row r="22" spans="2:10" ht="15.75" thickBot="1" x14ac:dyDescent="0.3">
      <c r="B22" s="125" t="s">
        <v>17</v>
      </c>
      <c r="C22" s="162">
        <f>SUM(C18:C21)</f>
        <v>120581</v>
      </c>
      <c r="D22" s="137"/>
      <c r="E22" s="162">
        <f>SUM(E18:E21)</f>
        <v>236800</v>
      </c>
      <c r="F22" s="162"/>
      <c r="G22" s="162">
        <f>SUM(G18:G21)</f>
        <v>252025</v>
      </c>
      <c r="H22" s="164"/>
      <c r="I22" s="138">
        <f>C22+E22+G22</f>
        <v>609406</v>
      </c>
      <c r="J22" s="81">
        <f>SUM(I18:I21)</f>
        <v>609406</v>
      </c>
    </row>
  </sheetData>
  <pageMargins left="0.7" right="0.7" top="0.75" bottom="0.75" header="0.3" footer="0.3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S16" sqref="S16"/>
    </sheetView>
  </sheetViews>
  <sheetFormatPr defaultRowHeight="15" x14ac:dyDescent="0.25"/>
  <cols>
    <col min="1" max="1" width="20.28515625" customWidth="1"/>
    <col min="2" max="2" width="20.28515625" style="1" customWidth="1"/>
    <col min="4" max="4" width="21.85546875" customWidth="1"/>
    <col min="5" max="5" width="7" customWidth="1"/>
    <col min="6" max="6" width="7.85546875" customWidth="1"/>
    <col min="7" max="7" width="7.5703125" customWidth="1"/>
    <col min="8" max="8" width="6.42578125" customWidth="1"/>
    <col min="9" max="9" width="7" customWidth="1"/>
    <col min="10" max="10" width="11.5703125" customWidth="1"/>
    <col min="11" max="11" width="5.7109375" customWidth="1"/>
    <col min="12" max="12" width="5.28515625" customWidth="1"/>
    <col min="14" max="14" width="9.42578125" customWidth="1"/>
    <col min="15" max="15" width="6.42578125" customWidth="1"/>
    <col min="16" max="16" width="11.140625" bestFit="1" customWidth="1"/>
    <col min="19" max="19" width="9.28515625" bestFit="1" customWidth="1"/>
    <col min="20" max="20" width="10.140625" bestFit="1" customWidth="1"/>
  </cols>
  <sheetData>
    <row r="1" spans="1:20" ht="15.75" thickBot="1" x14ac:dyDescent="0.3"/>
    <row r="2" spans="1:20" ht="15.75" thickBot="1" x14ac:dyDescent="0.3">
      <c r="A2" s="13" t="s">
        <v>1</v>
      </c>
      <c r="B2" s="52" t="s">
        <v>23</v>
      </c>
      <c r="C2" s="46" t="s">
        <v>12</v>
      </c>
      <c r="D2" s="40" t="s">
        <v>2</v>
      </c>
      <c r="E2" s="40"/>
      <c r="F2" s="40"/>
      <c r="G2" s="55"/>
      <c r="H2" s="34" t="s">
        <v>6</v>
      </c>
      <c r="I2" s="21"/>
      <c r="J2" s="22"/>
      <c r="K2" s="34" t="s">
        <v>9</v>
      </c>
      <c r="L2" s="21"/>
      <c r="M2" s="22"/>
      <c r="N2" s="20" t="s">
        <v>20</v>
      </c>
      <c r="O2" s="21"/>
      <c r="P2" s="21"/>
      <c r="Q2" s="18" t="s">
        <v>15</v>
      </c>
      <c r="R2" s="16"/>
      <c r="S2" s="16"/>
      <c r="T2" s="39" t="s">
        <v>11</v>
      </c>
    </row>
    <row r="3" spans="1:20" ht="15.75" thickBot="1" x14ac:dyDescent="0.3">
      <c r="A3" s="19"/>
      <c r="B3" s="53"/>
      <c r="C3" s="54"/>
      <c r="D3" s="24" t="s">
        <v>13</v>
      </c>
      <c r="E3" s="25"/>
      <c r="F3" s="25" t="s">
        <v>7</v>
      </c>
      <c r="G3" s="41" t="s">
        <v>11</v>
      </c>
      <c r="H3" s="35" t="s">
        <v>8</v>
      </c>
      <c r="I3" s="36" t="s">
        <v>7</v>
      </c>
      <c r="J3" s="26" t="s">
        <v>11</v>
      </c>
      <c r="K3" s="35" t="s">
        <v>8</v>
      </c>
      <c r="L3" s="25" t="s">
        <v>7</v>
      </c>
      <c r="M3" s="26" t="s">
        <v>11</v>
      </c>
      <c r="N3" s="58" t="s">
        <v>8</v>
      </c>
      <c r="O3" s="59" t="s">
        <v>19</v>
      </c>
      <c r="P3" s="60" t="s">
        <v>11</v>
      </c>
      <c r="Q3" s="31" t="s">
        <v>8</v>
      </c>
      <c r="R3" s="25" t="s">
        <v>7</v>
      </c>
      <c r="S3" s="41" t="s">
        <v>11</v>
      </c>
      <c r="T3" s="71"/>
    </row>
    <row r="4" spans="1:20" x14ac:dyDescent="0.25">
      <c r="A4" s="8" t="s">
        <v>0</v>
      </c>
      <c r="B4" s="2">
        <v>41</v>
      </c>
      <c r="C4" s="51" t="s">
        <v>3</v>
      </c>
      <c r="D4" s="5" t="s">
        <v>4</v>
      </c>
      <c r="E4" s="37">
        <v>0.2</v>
      </c>
      <c r="F4" s="38">
        <v>100</v>
      </c>
      <c r="G4" s="82">
        <f>B4*E4*F4</f>
        <v>820.00000000000011</v>
      </c>
      <c r="H4" s="5"/>
      <c r="I4" s="23"/>
      <c r="J4" s="27"/>
      <c r="K4" s="5"/>
      <c r="L4" s="23"/>
      <c r="M4" s="27"/>
      <c r="N4" s="4"/>
      <c r="O4" s="61"/>
      <c r="P4" s="62"/>
      <c r="Q4" s="32"/>
      <c r="R4" s="23"/>
      <c r="S4" s="90"/>
      <c r="T4" s="91">
        <f>G4+J4+M4+P4+S4</f>
        <v>820.00000000000011</v>
      </c>
    </row>
    <row r="5" spans="1:20" ht="15.75" thickBot="1" x14ac:dyDescent="0.3">
      <c r="A5" s="8"/>
      <c r="B5" s="2">
        <v>41</v>
      </c>
      <c r="C5" s="51" t="s">
        <v>5</v>
      </c>
      <c r="D5" s="49" t="s">
        <v>4</v>
      </c>
      <c r="E5" s="64">
        <v>0.7</v>
      </c>
      <c r="F5" s="65">
        <v>100</v>
      </c>
      <c r="G5" s="83">
        <f>B5*E5*F5</f>
        <v>2870</v>
      </c>
      <c r="H5" s="5">
        <v>41</v>
      </c>
      <c r="I5" s="23">
        <v>50</v>
      </c>
      <c r="J5" s="86">
        <f>H5*B5</f>
        <v>1681</v>
      </c>
      <c r="K5" s="5">
        <v>41</v>
      </c>
      <c r="L5" s="23">
        <v>100</v>
      </c>
      <c r="M5" s="86">
        <f>L5*B5</f>
        <v>4100</v>
      </c>
      <c r="N5" s="5">
        <v>20</v>
      </c>
      <c r="O5" s="23">
        <v>2500</v>
      </c>
      <c r="P5" s="89">
        <f>O5*N5</f>
        <v>50000</v>
      </c>
      <c r="Q5" s="32">
        <v>20</v>
      </c>
      <c r="R5" s="23">
        <v>200</v>
      </c>
      <c r="S5" s="92">
        <f>R5*Q5</f>
        <v>4000</v>
      </c>
      <c r="T5" s="91">
        <f>G5+J5+M5+P5+S5</f>
        <v>62651</v>
      </c>
    </row>
    <row r="6" spans="1:20" ht="15.75" thickBot="1" x14ac:dyDescent="0.3">
      <c r="A6" s="8"/>
      <c r="B6" s="2">
        <v>41</v>
      </c>
      <c r="C6" s="9" t="s">
        <v>10</v>
      </c>
      <c r="D6" s="79" t="s">
        <v>4</v>
      </c>
      <c r="E6" s="80">
        <v>0.1</v>
      </c>
      <c r="F6" s="44">
        <v>100</v>
      </c>
      <c r="G6" s="84">
        <f>B6*E6*F6</f>
        <v>410.00000000000006</v>
      </c>
      <c r="H6" s="57"/>
      <c r="I6" s="50"/>
      <c r="J6" s="87"/>
      <c r="K6" s="49"/>
      <c r="L6" s="50"/>
      <c r="M6" s="87"/>
      <c r="N6" s="49">
        <v>21</v>
      </c>
      <c r="O6" s="50">
        <v>2500</v>
      </c>
      <c r="P6" s="87">
        <f>O6*N6</f>
        <v>52500</v>
      </c>
      <c r="Q6" s="57">
        <v>21</v>
      </c>
      <c r="R6" s="50">
        <v>200</v>
      </c>
      <c r="S6" s="93">
        <f>R6*Q6</f>
        <v>4200</v>
      </c>
      <c r="T6" s="91">
        <f t="shared" ref="T5:T6" si="0">G6+J6+M6+P6+S6</f>
        <v>57110</v>
      </c>
    </row>
    <row r="7" spans="1:20" ht="15.75" thickBot="1" x14ac:dyDescent="0.3">
      <c r="A7" s="13" t="s">
        <v>0</v>
      </c>
      <c r="B7" s="3"/>
      <c r="C7" s="73"/>
      <c r="D7" s="72"/>
      <c r="E7" s="63"/>
      <c r="F7" s="63"/>
      <c r="G7" s="85">
        <f>SUM(G4:G6)</f>
        <v>4100</v>
      </c>
      <c r="H7" s="72"/>
      <c r="I7" s="63"/>
      <c r="J7" s="88">
        <f>J5</f>
        <v>1681</v>
      </c>
      <c r="K7" s="72"/>
      <c r="L7" s="63"/>
      <c r="M7" s="88">
        <f>SUM(M4:M6)</f>
        <v>4100</v>
      </c>
      <c r="N7" s="72"/>
      <c r="O7" s="63"/>
      <c r="P7" s="88">
        <f>SUM(P5:P6)</f>
        <v>102500</v>
      </c>
      <c r="Q7" s="63"/>
      <c r="R7" s="63"/>
      <c r="S7" s="94">
        <f>SUM(S5:S6)</f>
        <v>8200</v>
      </c>
      <c r="T7" s="95">
        <f>SUM(G7:S7)</f>
        <v>120581</v>
      </c>
    </row>
    <row r="8" spans="1:20" x14ac:dyDescent="0.25">
      <c r="C8" s="48"/>
      <c r="D8" s="9"/>
      <c r="E8" s="9"/>
      <c r="F8" s="9"/>
      <c r="G8" s="10"/>
      <c r="Q8" s="9"/>
      <c r="R8" s="9"/>
      <c r="S8" s="9"/>
      <c r="T8" s="6"/>
    </row>
    <row r="9" spans="1:20" x14ac:dyDescent="0.25">
      <c r="A9" t="s">
        <v>21</v>
      </c>
    </row>
    <row r="11" spans="1:20" x14ac:dyDescent="0.25">
      <c r="A11" t="s">
        <v>22</v>
      </c>
    </row>
    <row r="12" spans="1:20" x14ac:dyDescent="0.25">
      <c r="A12" t="s">
        <v>18</v>
      </c>
    </row>
    <row r="16" spans="1:20" x14ac:dyDescent="0.25">
      <c r="J16" s="81"/>
    </row>
  </sheetData>
  <mergeCells count="4">
    <mergeCell ref="N2:P2"/>
    <mergeCell ref="K2:M2"/>
    <mergeCell ref="H2:J2"/>
    <mergeCell ref="Q2:S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workbookViewId="0">
      <selection activeCell="B18" sqref="B18"/>
    </sheetView>
  </sheetViews>
  <sheetFormatPr defaultRowHeight="15" x14ac:dyDescent="0.25"/>
  <cols>
    <col min="1" max="1" width="20.28515625" customWidth="1"/>
    <col min="2" max="2" width="20.28515625" style="1" customWidth="1"/>
    <col min="4" max="4" width="21.85546875" customWidth="1"/>
    <col min="5" max="5" width="7" customWidth="1"/>
    <col min="6" max="6" width="7.85546875" customWidth="1"/>
    <col min="7" max="7" width="7.5703125" customWidth="1"/>
    <col min="8" max="8" width="6.42578125" customWidth="1"/>
    <col min="9" max="9" width="7" customWidth="1"/>
    <col min="10" max="10" width="10.140625" bestFit="1" customWidth="1"/>
    <col min="11" max="11" width="5.7109375" customWidth="1"/>
    <col min="12" max="12" width="5.28515625" customWidth="1"/>
    <col min="13" max="13" width="10.140625" bestFit="1" customWidth="1"/>
    <col min="14" max="14" width="9.42578125" customWidth="1"/>
    <col min="15" max="15" width="6.42578125" customWidth="1"/>
    <col min="16" max="16" width="12.42578125" bestFit="1" customWidth="1"/>
    <col min="19" max="19" width="11.28515625" bestFit="1" customWidth="1"/>
    <col min="20" max="20" width="16.140625" customWidth="1"/>
  </cols>
  <sheetData>
    <row r="1" spans="1:20" ht="15.75" thickBot="1" x14ac:dyDescent="0.3"/>
    <row r="2" spans="1:20" ht="15.75" thickBot="1" x14ac:dyDescent="0.3">
      <c r="A2" s="13" t="s">
        <v>1</v>
      </c>
      <c r="B2" s="52" t="s">
        <v>8</v>
      </c>
      <c r="C2" s="46" t="s">
        <v>12</v>
      </c>
      <c r="D2" s="40" t="s">
        <v>2</v>
      </c>
      <c r="E2" s="40"/>
      <c r="F2" s="40"/>
      <c r="G2" s="55"/>
      <c r="H2" s="34" t="s">
        <v>6</v>
      </c>
      <c r="I2" s="21"/>
      <c r="J2" s="22"/>
      <c r="K2" s="34" t="s">
        <v>9</v>
      </c>
      <c r="L2" s="21"/>
      <c r="M2" s="22"/>
      <c r="N2" s="20" t="s">
        <v>14</v>
      </c>
      <c r="O2" s="21"/>
      <c r="P2" s="21"/>
      <c r="Q2" s="18" t="s">
        <v>15</v>
      </c>
      <c r="R2" s="16"/>
      <c r="S2" s="17"/>
      <c r="T2" s="39" t="s">
        <v>11</v>
      </c>
    </row>
    <row r="3" spans="1:20" ht="15.75" thickBot="1" x14ac:dyDescent="0.3">
      <c r="A3" s="19"/>
      <c r="B3" s="53"/>
      <c r="C3" s="54"/>
      <c r="D3" s="24" t="s">
        <v>13</v>
      </c>
      <c r="E3" s="25"/>
      <c r="F3" s="25" t="s">
        <v>7</v>
      </c>
      <c r="G3" s="41" t="s">
        <v>11</v>
      </c>
      <c r="H3" s="35" t="s">
        <v>8</v>
      </c>
      <c r="I3" s="36" t="s">
        <v>7</v>
      </c>
      <c r="J3" s="26" t="s">
        <v>11</v>
      </c>
      <c r="K3" s="35" t="s">
        <v>8</v>
      </c>
      <c r="L3" s="25" t="s">
        <v>7</v>
      </c>
      <c r="M3" s="26" t="s">
        <v>11</v>
      </c>
      <c r="N3" s="58" t="s">
        <v>8</v>
      </c>
      <c r="O3" s="59" t="s">
        <v>7</v>
      </c>
      <c r="P3" s="60" t="s">
        <v>11</v>
      </c>
      <c r="Q3" s="31" t="s">
        <v>8</v>
      </c>
      <c r="R3" s="25" t="s">
        <v>7</v>
      </c>
      <c r="S3" s="41" t="s">
        <v>11</v>
      </c>
      <c r="T3" s="13"/>
    </row>
    <row r="4" spans="1:20" x14ac:dyDescent="0.25">
      <c r="A4" s="8" t="s">
        <v>40</v>
      </c>
      <c r="B4" s="2">
        <v>80</v>
      </c>
      <c r="C4" s="51" t="s">
        <v>3</v>
      </c>
      <c r="D4" s="5" t="s">
        <v>4</v>
      </c>
      <c r="E4" s="37">
        <v>0.1</v>
      </c>
      <c r="F4" s="38">
        <v>100</v>
      </c>
      <c r="G4" s="82">
        <f>B4*E4*F4</f>
        <v>800</v>
      </c>
      <c r="H4" s="5"/>
      <c r="I4" s="23"/>
      <c r="J4" s="27"/>
      <c r="K4" s="5"/>
      <c r="L4" s="23"/>
      <c r="M4" s="27"/>
      <c r="N4" s="4"/>
      <c r="O4" s="61"/>
      <c r="P4" s="62"/>
      <c r="Q4" s="32"/>
      <c r="R4" s="23"/>
      <c r="S4" s="42"/>
      <c r="T4" s="100">
        <f>G4</f>
        <v>800</v>
      </c>
    </row>
    <row r="5" spans="1:20" ht="15.75" thickBot="1" x14ac:dyDescent="0.3">
      <c r="A5" s="8"/>
      <c r="B5" s="2">
        <v>80</v>
      </c>
      <c r="C5" s="51" t="s">
        <v>5</v>
      </c>
      <c r="D5" s="49" t="s">
        <v>4</v>
      </c>
      <c r="E5" s="64">
        <v>0.6</v>
      </c>
      <c r="F5" s="65">
        <v>100</v>
      </c>
      <c r="G5" s="83">
        <f>B5*E5*F5</f>
        <v>4800</v>
      </c>
      <c r="H5" s="5">
        <v>80</v>
      </c>
      <c r="I5" s="23">
        <v>100</v>
      </c>
      <c r="J5" s="86">
        <f>H5*B5</f>
        <v>6400</v>
      </c>
      <c r="K5" s="5">
        <v>80</v>
      </c>
      <c r="L5" s="23">
        <v>100</v>
      </c>
      <c r="M5" s="86">
        <f>L5*B5</f>
        <v>8000</v>
      </c>
      <c r="N5" s="5"/>
      <c r="O5" s="23"/>
      <c r="P5" s="30"/>
      <c r="Q5" s="32"/>
      <c r="R5" s="23"/>
      <c r="S5" s="43"/>
      <c r="T5" s="100">
        <f>G5+J5+M5</f>
        <v>19200</v>
      </c>
    </row>
    <row r="6" spans="1:20" ht="15.75" thickBot="1" x14ac:dyDescent="0.3">
      <c r="A6" s="8"/>
      <c r="B6" s="2">
        <v>80</v>
      </c>
      <c r="C6" s="12" t="s">
        <v>10</v>
      </c>
      <c r="D6" s="49" t="s">
        <v>4</v>
      </c>
      <c r="E6" s="68">
        <v>0.05</v>
      </c>
      <c r="F6" s="69">
        <v>100</v>
      </c>
      <c r="G6" s="83">
        <f>B6*E6*F6</f>
        <v>400</v>
      </c>
      <c r="H6" s="49"/>
      <c r="I6" s="50"/>
      <c r="J6" s="87"/>
      <c r="K6" s="49"/>
      <c r="L6" s="50"/>
      <c r="M6" s="87"/>
      <c r="N6" s="49">
        <v>40</v>
      </c>
      <c r="O6" s="50">
        <v>2500</v>
      </c>
      <c r="P6" s="89">
        <f>O6*N6</f>
        <v>100000</v>
      </c>
      <c r="Q6" s="57">
        <v>40</v>
      </c>
      <c r="R6" s="23">
        <v>200</v>
      </c>
      <c r="S6" s="99">
        <f>R6*Q6</f>
        <v>8000</v>
      </c>
      <c r="T6" s="100">
        <f>G6+P6+S6</f>
        <v>108400</v>
      </c>
    </row>
    <row r="7" spans="1:20" ht="15.75" thickBot="1" x14ac:dyDescent="0.3">
      <c r="A7" s="11"/>
      <c r="B7" s="45">
        <v>80</v>
      </c>
      <c r="C7" s="70" t="s">
        <v>16</v>
      </c>
      <c r="D7" s="28" t="s">
        <v>4</v>
      </c>
      <c r="E7" s="66">
        <v>0.05</v>
      </c>
      <c r="F7" s="56">
        <v>100</v>
      </c>
      <c r="G7" s="96">
        <f>B7*E7*F7</f>
        <v>400</v>
      </c>
      <c r="H7" s="28"/>
      <c r="I7" s="29"/>
      <c r="J7" s="89"/>
      <c r="K7" s="28"/>
      <c r="L7" s="29"/>
      <c r="M7" s="89"/>
      <c r="N7" s="28">
        <v>40</v>
      </c>
      <c r="O7" s="29">
        <v>2500</v>
      </c>
      <c r="P7" s="89">
        <f>O7*N7</f>
        <v>100000</v>
      </c>
      <c r="Q7" s="33">
        <v>40</v>
      </c>
      <c r="R7" s="29">
        <v>200</v>
      </c>
      <c r="S7" s="99">
        <f>R7*Q7</f>
        <v>8000</v>
      </c>
      <c r="T7" s="100">
        <f>G7+P7+S7</f>
        <v>108400</v>
      </c>
    </row>
    <row r="8" spans="1:20" ht="16.5" thickBot="1" x14ac:dyDescent="0.3">
      <c r="A8" s="74"/>
      <c r="B8" s="75" t="s">
        <v>17</v>
      </c>
      <c r="C8" s="78"/>
      <c r="D8" s="77"/>
      <c r="E8" s="76"/>
      <c r="F8" s="76"/>
      <c r="G8" s="97">
        <f>SUM(G4:G7)</f>
        <v>6400</v>
      </c>
      <c r="H8" s="74"/>
      <c r="I8" s="76"/>
      <c r="J8" s="98">
        <f>J5</f>
        <v>6400</v>
      </c>
      <c r="K8" s="74"/>
      <c r="L8" s="76"/>
      <c r="M8" s="98">
        <f>SUM(M4:M7)</f>
        <v>8000</v>
      </c>
      <c r="N8" s="74"/>
      <c r="O8" s="76"/>
      <c r="P8" s="98">
        <f>SUM(P5:P7)</f>
        <v>200000</v>
      </c>
      <c r="Q8" s="74"/>
      <c r="R8" s="76"/>
      <c r="S8" s="98">
        <f>SUM(S5:S7)</f>
        <v>16000</v>
      </c>
      <c r="T8" s="101">
        <f>SUM(G8:S8)</f>
        <v>236800</v>
      </c>
    </row>
    <row r="10" spans="1:20" x14ac:dyDescent="0.25">
      <c r="A10" t="s">
        <v>28</v>
      </c>
    </row>
    <row r="11" spans="1:20" x14ac:dyDescent="0.25">
      <c r="A11" t="s">
        <v>24</v>
      </c>
    </row>
    <row r="12" spans="1:20" x14ac:dyDescent="0.25">
      <c r="A12" s="67" t="s">
        <v>25</v>
      </c>
    </row>
    <row r="13" spans="1:20" ht="15.75" thickBot="1" x14ac:dyDescent="0.3">
      <c r="A13" s="1"/>
      <c r="S13" s="30">
        <f>R13*Q13</f>
        <v>0</v>
      </c>
    </row>
    <row r="14" spans="1:20" x14ac:dyDescent="0.25">
      <c r="A14" t="s">
        <v>26</v>
      </c>
    </row>
    <row r="16" spans="1:20" x14ac:dyDescent="0.25">
      <c r="A16" t="s">
        <v>27</v>
      </c>
    </row>
    <row r="17" spans="2:2" x14ac:dyDescent="0.25">
      <c r="B17"/>
    </row>
  </sheetData>
  <mergeCells count="4">
    <mergeCell ref="H2:J2"/>
    <mergeCell ref="K2:M2"/>
    <mergeCell ref="N2:P2"/>
    <mergeCell ref="Q2: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P29" sqref="P29"/>
    </sheetView>
  </sheetViews>
  <sheetFormatPr defaultRowHeight="15" x14ac:dyDescent="0.25"/>
  <cols>
    <col min="1" max="1" width="31.85546875" customWidth="1"/>
    <col min="3" max="3" width="20.28515625" style="1" customWidth="1"/>
    <col min="4" max="4" width="21.85546875" customWidth="1"/>
    <col min="5" max="5" width="7" customWidth="1"/>
    <col min="6" max="6" width="7.85546875" customWidth="1"/>
    <col min="7" max="7" width="7.5703125" customWidth="1"/>
    <col min="8" max="8" width="6.42578125" customWidth="1"/>
    <col min="9" max="9" width="7" customWidth="1"/>
    <col min="10" max="10" width="10.140625" bestFit="1" customWidth="1"/>
    <col min="11" max="11" width="5.7109375" customWidth="1"/>
    <col min="12" max="12" width="5.28515625" customWidth="1"/>
    <col min="13" max="13" width="10.140625" bestFit="1" customWidth="1"/>
    <col min="14" max="14" width="9.42578125" customWidth="1"/>
    <col min="15" max="15" width="6.42578125" customWidth="1"/>
    <col min="16" max="16" width="12.42578125" bestFit="1" customWidth="1"/>
    <col min="19" max="19" width="11.28515625" bestFit="1" customWidth="1"/>
    <col min="20" max="20" width="11.28515625" customWidth="1"/>
  </cols>
  <sheetData>
    <row r="1" spans="1:21" ht="15.75" thickBot="1" x14ac:dyDescent="0.3"/>
    <row r="2" spans="1:21" ht="15.75" thickBot="1" x14ac:dyDescent="0.3">
      <c r="A2" s="7" t="s">
        <v>1</v>
      </c>
      <c r="B2" s="46" t="s">
        <v>12</v>
      </c>
      <c r="C2" s="52" t="s">
        <v>8</v>
      </c>
      <c r="D2" s="40" t="s">
        <v>2</v>
      </c>
      <c r="E2" s="40"/>
      <c r="F2" s="40"/>
      <c r="G2" s="55"/>
      <c r="H2" s="34" t="s">
        <v>6</v>
      </c>
      <c r="I2" s="21"/>
      <c r="J2" s="22"/>
      <c r="K2" s="34" t="s">
        <v>9</v>
      </c>
      <c r="L2" s="21"/>
      <c r="M2" s="22"/>
      <c r="N2" s="20" t="s">
        <v>14</v>
      </c>
      <c r="O2" s="21"/>
      <c r="P2" s="21"/>
      <c r="Q2" s="18" t="s">
        <v>15</v>
      </c>
      <c r="R2" s="16"/>
      <c r="S2" s="17"/>
      <c r="T2" s="39" t="s">
        <v>11</v>
      </c>
      <c r="U2" t="s">
        <v>12</v>
      </c>
    </row>
    <row r="3" spans="1:21" ht="15.75" thickBot="1" x14ac:dyDescent="0.3">
      <c r="A3" s="19"/>
      <c r="B3" s="104"/>
      <c r="C3" s="53"/>
      <c r="D3" s="24" t="s">
        <v>13</v>
      </c>
      <c r="E3" s="25"/>
      <c r="F3" s="25" t="s">
        <v>7</v>
      </c>
      <c r="G3" s="41" t="s">
        <v>11</v>
      </c>
      <c r="H3" s="35" t="s">
        <v>8</v>
      </c>
      <c r="I3" s="36" t="s">
        <v>7</v>
      </c>
      <c r="J3" s="26" t="s">
        <v>11</v>
      </c>
      <c r="K3" s="35" t="s">
        <v>8</v>
      </c>
      <c r="L3" s="25" t="s">
        <v>7</v>
      </c>
      <c r="M3" s="26" t="s">
        <v>11</v>
      </c>
      <c r="N3" s="58" t="s">
        <v>8</v>
      </c>
      <c r="O3" s="59" t="s">
        <v>7</v>
      </c>
      <c r="P3" s="60" t="s">
        <v>11</v>
      </c>
      <c r="Q3" s="31" t="s">
        <v>8</v>
      </c>
      <c r="R3" s="25" t="s">
        <v>7</v>
      </c>
      <c r="S3" s="41" t="s">
        <v>11</v>
      </c>
      <c r="T3" s="13"/>
    </row>
    <row r="4" spans="1:21" ht="18.75" x14ac:dyDescent="0.3">
      <c r="A4" s="103" t="s">
        <v>33</v>
      </c>
      <c r="B4" s="47" t="s">
        <v>3</v>
      </c>
      <c r="C4" s="2">
        <v>85</v>
      </c>
      <c r="D4" s="5" t="s">
        <v>4</v>
      </c>
      <c r="E4" s="37">
        <v>0.1</v>
      </c>
      <c r="F4" s="38">
        <v>100</v>
      </c>
      <c r="G4" s="82">
        <f>C4*E4*F4</f>
        <v>850</v>
      </c>
      <c r="H4" s="5"/>
      <c r="I4" s="23"/>
      <c r="J4" s="27"/>
      <c r="K4" s="5"/>
      <c r="L4" s="23"/>
      <c r="M4" s="27"/>
      <c r="N4" s="4"/>
      <c r="O4" s="61"/>
      <c r="P4" s="62"/>
      <c r="Q4" s="32"/>
      <c r="R4" s="23"/>
      <c r="S4" s="42"/>
      <c r="T4" s="100">
        <f>G4</f>
        <v>850</v>
      </c>
      <c r="U4" t="s">
        <v>3</v>
      </c>
    </row>
    <row r="5" spans="1:21" ht="15.75" thickBot="1" x14ac:dyDescent="0.3">
      <c r="A5" s="8" t="s">
        <v>30</v>
      </c>
      <c r="B5" s="47" t="s">
        <v>5</v>
      </c>
      <c r="C5" s="2">
        <v>85</v>
      </c>
      <c r="D5" s="49" t="s">
        <v>4</v>
      </c>
      <c r="E5" s="64">
        <v>0.6</v>
      </c>
      <c r="F5" s="65">
        <v>100</v>
      </c>
      <c r="G5" s="83">
        <f>C5*E5*F5</f>
        <v>5100</v>
      </c>
      <c r="H5" s="5">
        <v>85</v>
      </c>
      <c r="I5" s="23">
        <v>100</v>
      </c>
      <c r="J5" s="86">
        <f>H5*C5</f>
        <v>7225</v>
      </c>
      <c r="K5" s="5">
        <v>85</v>
      </c>
      <c r="L5" s="23">
        <v>100</v>
      </c>
      <c r="M5" s="86">
        <f>L5*C5</f>
        <v>8500</v>
      </c>
      <c r="N5" s="5"/>
      <c r="O5" s="23"/>
      <c r="P5" s="30"/>
      <c r="Q5" s="32"/>
      <c r="R5" s="23"/>
      <c r="S5" s="43"/>
      <c r="T5" s="100">
        <f>G5+J5+M5</f>
        <v>20825</v>
      </c>
      <c r="U5" t="s">
        <v>5</v>
      </c>
    </row>
    <row r="6" spans="1:21" ht="15.75" thickBot="1" x14ac:dyDescent="0.3">
      <c r="A6" s="8" t="s">
        <v>31</v>
      </c>
      <c r="B6" s="14" t="s">
        <v>10</v>
      </c>
      <c r="C6" s="2">
        <v>85</v>
      </c>
      <c r="D6" s="49" t="s">
        <v>4</v>
      </c>
      <c r="E6" s="68">
        <v>0.05</v>
      </c>
      <c r="F6" s="69">
        <v>100</v>
      </c>
      <c r="G6" s="83">
        <f>C6*E6*F6</f>
        <v>425</v>
      </c>
      <c r="H6" s="49"/>
      <c r="I6" s="50"/>
      <c r="J6" s="87"/>
      <c r="K6" s="49"/>
      <c r="L6" s="50"/>
      <c r="M6" s="87"/>
      <c r="N6" s="49">
        <v>40</v>
      </c>
      <c r="O6" s="50">
        <v>2500</v>
      </c>
      <c r="P6" s="89">
        <f>O6*N6</f>
        <v>100000</v>
      </c>
      <c r="Q6" s="57">
        <v>40</v>
      </c>
      <c r="R6" s="23">
        <v>200</v>
      </c>
      <c r="S6" s="99">
        <f>R6*Q6</f>
        <v>8000</v>
      </c>
      <c r="T6" s="100">
        <f>G6+P6+S6</f>
        <v>108425</v>
      </c>
      <c r="U6" t="s">
        <v>10</v>
      </c>
    </row>
    <row r="7" spans="1:21" ht="15.75" thickBot="1" x14ac:dyDescent="0.3">
      <c r="A7" s="102" t="s">
        <v>32</v>
      </c>
      <c r="B7" s="70" t="s">
        <v>16</v>
      </c>
      <c r="C7" s="45">
        <v>85</v>
      </c>
      <c r="D7" s="28" t="s">
        <v>4</v>
      </c>
      <c r="E7" s="66">
        <v>0.05</v>
      </c>
      <c r="F7" s="56">
        <v>100</v>
      </c>
      <c r="G7" s="96">
        <f>C7*E7*F7</f>
        <v>425</v>
      </c>
      <c r="H7" s="28"/>
      <c r="I7" s="29"/>
      <c r="J7" s="89"/>
      <c r="K7" s="28"/>
      <c r="L7" s="29"/>
      <c r="M7" s="89"/>
      <c r="N7" s="28">
        <v>45</v>
      </c>
      <c r="O7" s="29">
        <v>2500</v>
      </c>
      <c r="P7" s="89">
        <f>O7*N7</f>
        <v>112500</v>
      </c>
      <c r="Q7" s="33">
        <v>45</v>
      </c>
      <c r="R7" s="29">
        <v>200</v>
      </c>
      <c r="S7" s="99">
        <f>R7*Q7</f>
        <v>9000</v>
      </c>
      <c r="T7" s="100">
        <f>G7+P7+S7</f>
        <v>121925</v>
      </c>
      <c r="U7" t="s">
        <v>16</v>
      </c>
    </row>
    <row r="8" spans="1:21" ht="16.5" thickBot="1" x14ac:dyDescent="0.3">
      <c r="A8" s="74" t="s">
        <v>17</v>
      </c>
      <c r="B8" s="78"/>
      <c r="C8" s="75"/>
      <c r="D8" s="77"/>
      <c r="E8" s="76"/>
      <c r="F8" s="76"/>
      <c r="G8" s="97">
        <f>SUM(G4:G7)</f>
        <v>6800</v>
      </c>
      <c r="H8" s="74"/>
      <c r="I8" s="76"/>
      <c r="J8" s="98">
        <f>J5</f>
        <v>7225</v>
      </c>
      <c r="K8" s="74"/>
      <c r="L8" s="76"/>
      <c r="M8" s="98">
        <f>SUM(M4:M7)</f>
        <v>8500</v>
      </c>
      <c r="N8" s="74"/>
      <c r="O8" s="76"/>
      <c r="P8" s="98">
        <f>SUM(P5:P7)</f>
        <v>212500</v>
      </c>
      <c r="Q8" s="74"/>
      <c r="R8" s="76"/>
      <c r="S8" s="98">
        <f>SUM(S5:S7)</f>
        <v>17000</v>
      </c>
      <c r="T8" s="101">
        <f>SUM(G8:S8)</f>
        <v>252025</v>
      </c>
    </row>
    <row r="10" spans="1:21" x14ac:dyDescent="0.25">
      <c r="A10" t="s">
        <v>28</v>
      </c>
    </row>
    <row r="11" spans="1:21" x14ac:dyDescent="0.25">
      <c r="A11" t="s">
        <v>24</v>
      </c>
    </row>
    <row r="12" spans="1:21" x14ac:dyDescent="0.25">
      <c r="A12" s="67" t="s">
        <v>25</v>
      </c>
    </row>
    <row r="13" spans="1:21" ht="15.75" thickBot="1" x14ac:dyDescent="0.3">
      <c r="A13" s="1"/>
      <c r="S13" s="30">
        <f>R13*Q13</f>
        <v>0</v>
      </c>
    </row>
    <row r="14" spans="1:21" x14ac:dyDescent="0.25">
      <c r="A14" t="s">
        <v>26</v>
      </c>
    </row>
    <row r="16" spans="1:21" x14ac:dyDescent="0.25">
      <c r="A16" t="s">
        <v>27</v>
      </c>
    </row>
    <row r="17" spans="3:3" x14ac:dyDescent="0.25">
      <c r="C17"/>
    </row>
  </sheetData>
  <mergeCells count="4"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WAE_15A</vt:lpstr>
      <vt:lpstr>KOKANEE_CROWNLOT</vt:lpstr>
      <vt:lpstr>SMALLWOOD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Lachance, Genevieve E FLNR:EX</dc:creator>
  <cp:lastModifiedBy>Lachance, Genevieve E FLNR:EX</cp:lastModifiedBy>
  <cp:lastPrinted>2018-11-30T23:20:57Z</cp:lastPrinted>
  <dcterms:created xsi:type="dcterms:W3CDTF">2018-11-29T21:52:16Z</dcterms:created>
  <dcterms:modified xsi:type="dcterms:W3CDTF">2018-12-01T00:43:09Z</dcterms:modified>
</cp:coreProperties>
</file>